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3256" windowHeight="10500"/>
  </bookViews>
  <sheets>
    <sheet name="Sheet1" sheetId="5" r:id="rId1"/>
  </sheets>
  <definedNames>
    <definedName name="_xlnm.Print_Area" localSheetId="0">Sheet1!$A$1:$L$32</definedName>
    <definedName name="solver_adj" localSheetId="0" hidden="1">Sheet1!$F$6:$F$13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Sheet1!$D$25</definedName>
    <definedName name="solver_lhs10" localSheetId="0" hidden="1">Sheet1!$F$12</definedName>
    <definedName name="solver_lhs11" localSheetId="0" hidden="1">Sheet1!$F$13</definedName>
    <definedName name="solver_lhs12" localSheetId="0" hidden="1">Sheet1!$F$13</definedName>
    <definedName name="solver_lhs13" localSheetId="0" hidden="1">Sheet1!$F$6</definedName>
    <definedName name="solver_lhs14" localSheetId="0" hidden="1">Sheet1!$F$7</definedName>
    <definedName name="solver_lhs15" localSheetId="0" hidden="1">Sheet1!$J$19</definedName>
    <definedName name="solver_lhs16" localSheetId="0" hidden="1">Sheet1!$F$9</definedName>
    <definedName name="solver_lhs17" localSheetId="0" hidden="1">Sheet1!$H$27</definedName>
    <definedName name="solver_lhs2" localSheetId="0" hidden="1">Sheet1!$D$25</definedName>
    <definedName name="solver_lhs3" localSheetId="0" hidden="1">Sheet1!$D$25</definedName>
    <definedName name="solver_lhs4" localSheetId="0" hidden="1">Sheet1!$D$26</definedName>
    <definedName name="solver_lhs5" localSheetId="0" hidden="1">Sheet1!$D$27</definedName>
    <definedName name="solver_lhs6" localSheetId="0" hidden="1">Sheet1!$D$27</definedName>
    <definedName name="solver_lhs7" localSheetId="0" hidden="1">Sheet1!$D$27</definedName>
    <definedName name="solver_lhs8" localSheetId="0" hidden="1">Sheet1!$D$28</definedName>
    <definedName name="solver_lhs9" localSheetId="0" hidden="1">Sheet1!$F$12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14</definedName>
    <definedName name="solver_nwt" localSheetId="0" hidden="1">1</definedName>
    <definedName name="solver_opt" localSheetId="0" hidden="1">Sheet1!$J$16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3</definedName>
    <definedName name="solver_rel11" localSheetId="0" hidden="1">1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2</definedName>
    <definedName name="solver_rel16" localSheetId="0" hidden="1">3</definedName>
    <definedName name="solver_rel17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1</definedName>
    <definedName name="solver_rel9" localSheetId="0" hidden="1">1</definedName>
    <definedName name="solver_rhs1" localSheetId="0" hidden="1">Sheet1!$H$25</definedName>
    <definedName name="solver_rhs10" localSheetId="0" hidden="1">Sheet1!$C$12</definedName>
    <definedName name="solver_rhs11" localSheetId="0" hidden="1">Sheet1!$F$11/2</definedName>
    <definedName name="solver_rhs12" localSheetId="0" hidden="1">Sheet1!$C$13</definedName>
    <definedName name="solver_rhs13" localSheetId="0" hidden="1">Sheet1!$C$7/100</definedName>
    <definedName name="solver_rhs14" localSheetId="0" hidden="1">Sheet1!$C$7/100</definedName>
    <definedName name="solver_rhs15" localSheetId="0" hidden="1">258</definedName>
    <definedName name="solver_rhs16" localSheetId="0" hidden="1">Sheet1!$C$15</definedName>
    <definedName name="solver_rhs17" localSheetId="0" hidden="1">2*Sheet1!$J$27</definedName>
    <definedName name="solver_rhs2" localSheetId="0" hidden="1">Sheet1!$I$25</definedName>
    <definedName name="solver_rhs3" localSheetId="0" hidden="1">Sheet1!$J$25</definedName>
    <definedName name="solver_rhs4" localSheetId="0" hidden="1">Sheet1!$K$26</definedName>
    <definedName name="solver_rhs5" localSheetId="0" hidden="1">Sheet1!$H$27</definedName>
    <definedName name="solver_rhs6" localSheetId="0" hidden="1">Sheet1!$I$27</definedName>
    <definedName name="solver_rhs7" localSheetId="0" hidden="1">Sheet1!$J$27</definedName>
    <definedName name="solver_rhs8" localSheetId="0" hidden="1">Sheet1!$K$28</definedName>
    <definedName name="solver_rhs9" localSheetId="0" hidden="1">Sheet1!$F$10/2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E28" i="5" l="1"/>
  <c r="E26" i="5"/>
  <c r="E27" i="5"/>
  <c r="J27" i="5" s="1"/>
  <c r="E25" i="5"/>
  <c r="J25" i="5" s="1"/>
  <c r="F27" i="5"/>
  <c r="F25" i="5"/>
  <c r="I25" i="5" l="1"/>
  <c r="K28" i="5"/>
  <c r="K26" i="5"/>
  <c r="I27" i="5"/>
  <c r="D28" i="5"/>
  <c r="G28" i="5" s="1"/>
  <c r="C28" i="5"/>
  <c r="D27" i="5"/>
  <c r="G27" i="5" s="1"/>
  <c r="C27" i="5"/>
  <c r="H27" i="5" s="1"/>
  <c r="C26" i="5"/>
  <c r="D26" i="5" s="1"/>
  <c r="G26" i="5" s="1"/>
  <c r="C25" i="5"/>
  <c r="J17" i="5" s="1"/>
  <c r="H25" i="5" l="1"/>
  <c r="J16" i="5"/>
  <c r="J19" i="5" s="1"/>
  <c r="D25" i="5"/>
  <c r="J18" i="5"/>
  <c r="J20" i="5" l="1"/>
  <c r="G25" i="5"/>
</calcChain>
</file>

<file path=xl/comments1.xml><?xml version="1.0" encoding="utf-8"?>
<comments xmlns="http://schemas.openxmlformats.org/spreadsheetml/2006/main">
  <authors>
    <author>alro</author>
    <author>Alan Rothwell - LR</author>
  </authors>
  <commentList>
    <comment ref="B8" authorId="0">
      <text>
        <r>
          <rPr>
            <sz val="9"/>
            <color indexed="81"/>
            <rFont val="Tahoma"/>
            <family val="2"/>
          </rPr>
          <t xml:space="preserve"> allowable tensile stress</t>
        </r>
      </text>
    </comment>
    <comment ref="E8" authorId="1">
      <text>
        <r>
          <rPr>
            <sz val="9"/>
            <color indexed="81"/>
            <rFont val="Tahoma"/>
            <family val="2"/>
          </rPr>
          <t xml:space="preserve"> cross-sectional area
 of bar 2
</t>
        </r>
      </text>
    </comment>
    <comment ref="B9" authorId="1">
      <text>
        <r>
          <rPr>
            <sz val="9"/>
            <color indexed="81"/>
            <rFont val="Tahoma"/>
            <family val="2"/>
          </rPr>
          <t xml:space="preserve"> allowable compressive stress
</t>
        </r>
      </text>
    </comment>
    <comment ref="E9" authorId="1">
      <text>
        <r>
          <rPr>
            <sz val="9"/>
            <color indexed="81"/>
            <rFont val="Tahoma"/>
            <family val="2"/>
          </rPr>
          <t xml:space="preserve"> cross-sectional area
 of bar 4</t>
        </r>
      </text>
    </comment>
    <comment ref="B10" authorId="1">
      <text>
        <r>
          <rPr>
            <sz val="9"/>
            <color indexed="81"/>
            <rFont val="Tahoma"/>
            <family val="2"/>
          </rPr>
          <t xml:space="preserve"> elastic modulus
</t>
        </r>
      </text>
    </comment>
    <comment ref="E10" authorId="1">
      <text>
        <r>
          <rPr>
            <sz val="9"/>
            <color indexed="81"/>
            <rFont val="Tahoma"/>
            <family val="2"/>
          </rPr>
          <t xml:space="preserve"> outer diameter
 of tube 1
</t>
        </r>
      </text>
    </comment>
    <comment ref="B11" authorId="1">
      <text>
        <r>
          <rPr>
            <sz val="9"/>
            <color indexed="81"/>
            <rFont val="Tahoma"/>
            <family val="2"/>
          </rPr>
          <t xml:space="preserve"> specific weight
</t>
        </r>
      </text>
    </comment>
    <comment ref="E11" authorId="1">
      <text>
        <r>
          <rPr>
            <sz val="9"/>
            <color indexed="81"/>
            <rFont val="Tahoma"/>
            <family val="2"/>
          </rPr>
          <t xml:space="preserve"> outer diameter
 of tube 3
</t>
        </r>
      </text>
    </comment>
    <comment ref="B12" authorId="1">
      <text>
        <r>
          <rPr>
            <sz val="9"/>
            <color indexed="81"/>
            <rFont val="Tahoma"/>
            <family val="2"/>
          </rPr>
          <t xml:space="preserve"> minimum thickness
 of tube 1
</t>
        </r>
      </text>
    </comment>
    <comment ref="E12" authorId="1">
      <text>
        <r>
          <rPr>
            <sz val="9"/>
            <color indexed="81"/>
            <rFont val="Tahoma"/>
            <family val="2"/>
          </rPr>
          <t xml:space="preserve"> thickness of tube 1
</t>
        </r>
      </text>
    </comment>
    <comment ref="B13" authorId="1">
      <text>
        <r>
          <rPr>
            <sz val="9"/>
            <color indexed="81"/>
            <rFont val="Tahoma"/>
            <family val="2"/>
          </rPr>
          <t xml:space="preserve"> minimum thickness
 of tube 3
</t>
        </r>
      </text>
    </comment>
    <comment ref="E13" authorId="1">
      <text>
        <r>
          <rPr>
            <sz val="9"/>
            <color indexed="81"/>
            <rFont val="Tahoma"/>
            <family val="2"/>
          </rPr>
          <t xml:space="preserve"> thickness of tube 3
</t>
        </r>
      </text>
    </comment>
    <comment ref="B14" authorId="1">
      <text>
        <r>
          <rPr>
            <sz val="9"/>
            <color indexed="81"/>
            <rFont val="Tahoma"/>
            <family val="2"/>
          </rPr>
          <t xml:space="preserve"> local buckling
 coefficient
</t>
        </r>
      </text>
    </comment>
    <comment ref="I16" authorId="0">
      <text>
        <r>
          <rPr>
            <sz val="9"/>
            <color indexed="81"/>
            <rFont val="Tahoma"/>
            <family val="2"/>
          </rPr>
          <t xml:space="preserve"> volume of
 truss</t>
        </r>
      </text>
    </comment>
    <comment ref="I19" authorId="0">
      <text>
        <r>
          <rPr>
            <sz val="9"/>
            <color indexed="81"/>
            <rFont val="Tahoma"/>
            <family val="2"/>
          </rPr>
          <t xml:space="preserve"> strength to weight 
 ratio
</t>
        </r>
      </text>
    </comment>
    <comment ref="I20" authorId="0">
      <text>
        <r>
          <rPr>
            <sz val="9"/>
            <color indexed="81"/>
            <rFont val="Tahoma"/>
            <family val="2"/>
          </rPr>
          <t xml:space="preserve"> deflection at point
 of loading
</t>
        </r>
      </text>
    </comment>
    <comment ref="C24" authorId="0">
      <text>
        <r>
          <rPr>
            <sz val="9"/>
            <color indexed="81"/>
            <rFont val="Tahoma"/>
            <family val="2"/>
          </rPr>
          <t xml:space="preserve"> length of bar</t>
        </r>
      </text>
    </comment>
    <comment ref="D24" authorId="0">
      <text>
        <r>
          <rPr>
            <sz val="9"/>
            <color indexed="81"/>
            <rFont val="Tahoma"/>
            <family val="2"/>
          </rPr>
          <t xml:space="preserve"> force in bar
</t>
        </r>
      </text>
    </comment>
    <comment ref="E24" authorId="0">
      <text>
        <r>
          <rPr>
            <sz val="9"/>
            <color indexed="81"/>
            <rFont val="Tahoma"/>
            <family val="2"/>
          </rPr>
          <t>cross-sectional area</t>
        </r>
      </text>
    </comment>
    <comment ref="F24" authorId="1">
      <text>
        <r>
          <rPr>
            <sz val="9"/>
            <color indexed="81"/>
            <rFont val="Tahoma"/>
            <family val="2"/>
          </rPr>
          <t xml:space="preserve"> second moment of area
</t>
        </r>
      </text>
    </comment>
    <comment ref="G24" authorId="0">
      <text>
        <r>
          <rPr>
            <sz val="9"/>
            <color indexed="81"/>
            <rFont val="Tahoma"/>
            <family val="2"/>
          </rPr>
          <t xml:space="preserve"> stress in bar
</t>
        </r>
      </text>
    </comment>
    <comment ref="H24" authorId="0">
      <text>
        <r>
          <rPr>
            <sz val="9"/>
            <color indexed="81"/>
            <rFont val="Tahoma"/>
            <family val="2"/>
          </rPr>
          <t xml:space="preserve"> Euler buckling
</t>
        </r>
      </text>
    </comment>
    <comment ref="I24" authorId="1">
      <text>
        <r>
          <rPr>
            <sz val="9"/>
            <color indexed="81"/>
            <rFont val="Tahoma"/>
            <family val="2"/>
          </rPr>
          <t xml:space="preserve"> local buckling
</t>
        </r>
      </text>
    </comment>
    <comment ref="J24" authorId="1">
      <text>
        <r>
          <rPr>
            <sz val="9"/>
            <color indexed="81"/>
            <rFont val="Tahoma"/>
            <family val="2"/>
          </rPr>
          <t xml:space="preserve"> material limit
 in compression</t>
        </r>
      </text>
    </comment>
    <comment ref="K24" authorId="1">
      <text>
        <r>
          <rPr>
            <sz val="9"/>
            <color indexed="81"/>
            <rFont val="Tahoma"/>
            <family val="2"/>
          </rPr>
          <t xml:space="preserve"> material limit
 in tension</t>
        </r>
      </text>
    </comment>
  </commentList>
</comments>
</file>

<file path=xl/sharedStrings.xml><?xml version="1.0" encoding="utf-8"?>
<sst xmlns="http://schemas.openxmlformats.org/spreadsheetml/2006/main" count="68" uniqueCount="47">
  <si>
    <t>Parameters</t>
  </si>
  <si>
    <t>Variables</t>
  </si>
  <si>
    <t>N</t>
  </si>
  <si>
    <t>Analysis</t>
  </si>
  <si>
    <t>Optimization</t>
  </si>
  <si>
    <t>bar</t>
  </si>
  <si>
    <t xml:space="preserve">V = </t>
  </si>
  <si>
    <t xml:space="preserve">α = </t>
  </si>
  <si>
    <t>deg</t>
  </si>
  <si>
    <t xml:space="preserve">β = </t>
  </si>
  <si>
    <t>E =</t>
  </si>
  <si>
    <t>K =</t>
  </si>
  <si>
    <t>δ =</t>
  </si>
  <si>
    <t>mm</t>
  </si>
  <si>
    <r>
      <t>mm</t>
    </r>
    <r>
      <rPr>
        <vertAlign val="superscript"/>
        <sz val="12"/>
        <color theme="1"/>
        <rFont val="Times New Roman"/>
        <family val="1"/>
      </rPr>
      <t>2</t>
    </r>
  </si>
  <si>
    <t>I</t>
  </si>
  <si>
    <t>l</t>
  </si>
  <si>
    <t>F</t>
  </si>
  <si>
    <t>A</t>
  </si>
  <si>
    <t>σ</t>
  </si>
  <si>
    <t>Truss with Tubular Members</t>
  </si>
  <si>
    <t>Maximum forces in the bars in different failure modes</t>
  </si>
  <si>
    <r>
      <t>ρ</t>
    </r>
    <r>
      <rPr>
        <vertAlign val="subscript"/>
        <sz val="12"/>
        <color theme="1"/>
        <rFont val="Times New Roman"/>
        <family val="1"/>
      </rPr>
      <t xml:space="preserve">w </t>
    </r>
    <r>
      <rPr>
        <sz val="12"/>
        <color theme="1"/>
        <rFont val="Times New Roman"/>
        <family val="1"/>
      </rPr>
      <t>=</t>
    </r>
    <r>
      <rPr>
        <vertAlign val="subscript"/>
        <sz val="12"/>
        <color theme="1"/>
        <rFont val="Times New Roman"/>
        <family val="1"/>
      </rPr>
      <t xml:space="preserve"> </t>
    </r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</si>
  <si>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= </t>
    </r>
  </si>
  <si>
    <r>
      <rPr>
        <i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 xml:space="preserve"> = </t>
    </r>
  </si>
  <si>
    <r>
      <rPr>
        <i/>
        <sz val="12"/>
        <color theme="1"/>
        <rFont val="Times New Roman"/>
        <family val="1"/>
      </rPr>
      <t xml:space="preserve">L </t>
    </r>
    <r>
      <rPr>
        <sz val="12"/>
        <color theme="1"/>
        <rFont val="Times New Roman"/>
        <family val="1"/>
      </rPr>
      <t xml:space="preserve">= </t>
    </r>
  </si>
  <si>
    <r>
      <rPr>
        <i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= </t>
    </r>
  </si>
  <si>
    <r>
      <rPr>
        <sz val="12"/>
        <color theme="1"/>
        <rFont val="Times New Roman"/>
        <family val="1"/>
      </rPr>
      <t>σ</t>
    </r>
    <r>
      <rPr>
        <i/>
        <vertAlign val="subscript"/>
        <sz val="12"/>
        <color theme="1"/>
        <rFont val="Times New Roman"/>
        <family val="1"/>
      </rPr>
      <t>t</t>
    </r>
    <r>
      <rPr>
        <i/>
        <sz val="12"/>
        <color theme="1"/>
        <rFont val="Times New Roman"/>
        <family val="1"/>
      </rPr>
      <t xml:space="preserve"> =</t>
    </r>
  </si>
  <si>
    <r>
      <t>N/mm</t>
    </r>
    <r>
      <rPr>
        <vertAlign val="superscript"/>
        <sz val="12"/>
        <color theme="1"/>
        <rFont val="Times New Roman"/>
        <family val="1"/>
      </rPr>
      <t>2</t>
    </r>
  </si>
  <si>
    <r>
      <t>A</t>
    </r>
    <r>
      <rPr>
        <vertAlign val="subscript"/>
        <sz val="12"/>
        <color theme="1"/>
        <rFont val="Times New Roman"/>
        <family val="1"/>
      </rPr>
      <t>2</t>
    </r>
    <r>
      <rPr>
        <i/>
        <sz val="12"/>
        <color theme="1"/>
        <rFont val="Times New Roman"/>
        <family val="1"/>
      </rPr>
      <t>=</t>
    </r>
  </si>
  <si>
    <r>
      <t>σ</t>
    </r>
    <r>
      <rPr>
        <i/>
        <vertAlign val="subscript"/>
        <sz val="12"/>
        <color theme="1"/>
        <rFont val="Times New Roman"/>
        <family val="1"/>
      </rPr>
      <t>c</t>
    </r>
    <r>
      <rPr>
        <i/>
        <sz val="12"/>
        <color theme="1"/>
        <rFont val="Times New Roman"/>
        <family val="1"/>
      </rPr>
      <t xml:space="preserve"> =</t>
    </r>
  </si>
  <si>
    <r>
      <t>A</t>
    </r>
    <r>
      <rPr>
        <vertAlign val="subscript"/>
        <sz val="12"/>
        <color theme="1"/>
        <rFont val="Times New Roman"/>
        <family val="1"/>
      </rPr>
      <t>4</t>
    </r>
    <r>
      <rPr>
        <i/>
        <sz val="12"/>
        <color theme="1"/>
        <rFont val="Times New Roman"/>
        <family val="1"/>
      </rPr>
      <t>=</t>
    </r>
  </si>
  <si>
    <r>
      <rPr>
        <i/>
        <sz val="12"/>
        <color theme="1"/>
        <rFont val="Times New Roman"/>
        <family val="1"/>
      </rPr>
      <t>d</t>
    </r>
    <r>
      <rPr>
        <vertAlign val="subscript"/>
        <sz val="12"/>
        <color theme="1"/>
        <rFont val="Times New Roman"/>
        <family val="1"/>
      </rPr>
      <t xml:space="preserve">1 </t>
    </r>
    <r>
      <rPr>
        <sz val="12"/>
        <color theme="1"/>
        <rFont val="Times New Roman"/>
        <family val="1"/>
      </rPr>
      <t>=</t>
    </r>
  </si>
  <si>
    <r>
      <t>N/m</t>
    </r>
    <r>
      <rPr>
        <vertAlign val="superscript"/>
        <sz val="12"/>
        <color theme="1"/>
        <rFont val="Times New Roman"/>
        <family val="1"/>
      </rPr>
      <t>3</t>
    </r>
  </si>
  <si>
    <r>
      <t>d</t>
    </r>
    <r>
      <rPr>
        <vertAlign val="subscript"/>
        <sz val="12"/>
        <color theme="1"/>
        <rFont val="Times New Roman"/>
        <family val="1"/>
      </rPr>
      <t xml:space="preserve">3 </t>
    </r>
    <r>
      <rPr>
        <i/>
        <sz val="12"/>
        <color theme="1"/>
        <rFont val="Times New Roman"/>
        <family val="1"/>
      </rPr>
      <t>=</t>
    </r>
  </si>
  <si>
    <r>
      <rPr>
        <i/>
        <sz val="12"/>
        <color theme="1"/>
        <rFont val="Times New Roman"/>
        <family val="1"/>
      </rPr>
      <t>t</t>
    </r>
    <r>
      <rPr>
        <vertAlign val="subscript"/>
        <sz val="12"/>
        <color theme="1"/>
        <rFont val="Times New Roman"/>
        <family val="1"/>
      </rPr>
      <t>1 min</t>
    </r>
    <r>
      <rPr>
        <sz val="12"/>
        <color theme="1"/>
        <rFont val="Times New Roman"/>
        <family val="1"/>
      </rPr>
      <t xml:space="preserve"> = </t>
    </r>
  </si>
  <si>
    <r>
      <t>t</t>
    </r>
    <r>
      <rPr>
        <vertAlign val="subscript"/>
        <sz val="12"/>
        <color theme="1"/>
        <rFont val="Times New Roman"/>
        <family val="1"/>
      </rPr>
      <t xml:space="preserve">1 </t>
    </r>
    <r>
      <rPr>
        <i/>
        <sz val="12"/>
        <color theme="1"/>
        <rFont val="Times New Roman"/>
        <family val="1"/>
      </rPr>
      <t>=</t>
    </r>
  </si>
  <si>
    <r>
      <rPr>
        <i/>
        <sz val="12"/>
        <color theme="1"/>
        <rFont val="Times New Roman"/>
        <family val="1"/>
      </rPr>
      <t>t</t>
    </r>
    <r>
      <rPr>
        <vertAlign val="subscript"/>
        <sz val="12"/>
        <color theme="1"/>
        <rFont val="Times New Roman"/>
        <family val="1"/>
      </rPr>
      <t>3 min</t>
    </r>
    <r>
      <rPr>
        <sz val="12"/>
        <color theme="1"/>
        <rFont val="Times New Roman"/>
        <family val="1"/>
      </rPr>
      <t xml:space="preserve"> = </t>
    </r>
  </si>
  <si>
    <r>
      <t>t</t>
    </r>
    <r>
      <rPr>
        <vertAlign val="subscript"/>
        <sz val="12"/>
        <color theme="1"/>
        <rFont val="Times New Roman"/>
        <family val="1"/>
      </rPr>
      <t xml:space="preserve">3 </t>
    </r>
    <r>
      <rPr>
        <sz val="12"/>
        <color theme="1"/>
        <rFont val="Times New Roman"/>
        <family val="1"/>
      </rPr>
      <t>=</t>
    </r>
  </si>
  <si>
    <r>
      <t>mm</t>
    </r>
    <r>
      <rPr>
        <vertAlign val="superscript"/>
        <sz val="12"/>
        <color theme="1"/>
        <rFont val="Times New Roman"/>
        <family val="1"/>
      </rPr>
      <t>3</t>
    </r>
  </si>
  <si>
    <r>
      <t>P</t>
    </r>
    <r>
      <rPr>
        <sz val="12"/>
        <color theme="1"/>
        <rFont val="Times New Roman"/>
        <family val="1"/>
      </rPr>
      <t>/</t>
    </r>
    <r>
      <rPr>
        <i/>
        <sz val="12"/>
        <color theme="1"/>
        <rFont val="Times New Roman"/>
        <family val="1"/>
      </rPr>
      <t xml:space="preserve">W = </t>
    </r>
  </si>
  <si>
    <r>
      <rPr>
        <i/>
        <sz val="12"/>
        <color theme="1"/>
        <rFont val="Times New Roman"/>
        <family val="1"/>
      </rPr>
      <t>F</t>
    </r>
    <r>
      <rPr>
        <i/>
        <vertAlign val="subscript"/>
        <sz val="12"/>
        <color theme="1"/>
        <rFont val="Times New Roman"/>
        <family val="1"/>
      </rPr>
      <t>E</t>
    </r>
  </si>
  <si>
    <r>
      <t>F</t>
    </r>
    <r>
      <rPr>
        <i/>
        <vertAlign val="subscript"/>
        <sz val="12"/>
        <color theme="1"/>
        <rFont val="Times New Roman"/>
        <family val="1"/>
      </rPr>
      <t>L</t>
    </r>
  </si>
  <si>
    <r>
      <t>F</t>
    </r>
    <r>
      <rPr>
        <i/>
        <vertAlign val="subscript"/>
        <sz val="12"/>
        <color theme="1"/>
        <rFont val="Times New Roman"/>
        <family val="1"/>
      </rPr>
      <t>c</t>
    </r>
  </si>
  <si>
    <r>
      <t>F</t>
    </r>
    <r>
      <rPr>
        <i/>
        <vertAlign val="subscript"/>
        <sz val="12"/>
        <color theme="1"/>
        <rFont val="Times New Roman"/>
        <family val="1"/>
      </rPr>
      <t>t</t>
    </r>
  </si>
  <si>
    <r>
      <t>mm</t>
    </r>
    <r>
      <rPr>
        <vertAlign val="superscript"/>
        <sz val="12"/>
        <color theme="1"/>
        <rFont val="Times New Roman"/>
        <family val="1"/>
      </rPr>
      <t>4</t>
    </r>
  </si>
  <si>
    <t>A. Rothwell.  Optimization Methods in Structural Design  (2017).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</si>
</sst>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E+00"/>
    <numFmt numFmtId="166" formatCode="0.0"/>
  </numFmts>
  <fonts count="1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1"/>
      <color theme="1"/>
      <name val="Calibri"/>
      <family val="2"/>
    </font>
    <font>
      <i/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rgb="FF0070C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2" fillId="0" borderId="0" xfId="1" applyFont="1"/>
    <xf numFmtId="0" fontId="8" fillId="0" borderId="0" xfId="1" applyFont="1"/>
    <xf numFmtId="0" fontId="4" fillId="0" borderId="0" xfId="1" applyFont="1" applyAlignment="1">
      <alignment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/>
    </xf>
    <xf numFmtId="0" fontId="10" fillId="0" borderId="0" xfId="1" applyFont="1" applyBorder="1" applyAlignment="1">
      <alignment horizontal="center" vertical="center"/>
    </xf>
    <xf numFmtId="0" fontId="11" fillId="0" borderId="0" xfId="1" applyFont="1"/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1" applyFont="1"/>
    <xf numFmtId="0" fontId="13" fillId="0" borderId="0" xfId="1" applyFont="1" applyAlignment="1">
      <alignment vertical="center"/>
    </xf>
    <xf numFmtId="165" fontId="4" fillId="0" borderId="0" xfId="1" applyNumberFormat="1" applyFont="1"/>
    <xf numFmtId="0" fontId="4" fillId="0" borderId="0" xfId="1" applyFont="1" applyBorder="1" applyAlignment="1">
      <alignment horizontal="right" vertical="center"/>
    </xf>
    <xf numFmtId="1" fontId="14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1" fontId="15" fillId="0" borderId="0" xfId="1" applyNumberFormat="1" applyFont="1" applyBorder="1" applyAlignment="1">
      <alignment horizontal="center" vertical="center"/>
    </xf>
    <xf numFmtId="0" fontId="9" fillId="0" borderId="0" xfId="1" applyFont="1" applyAlignment="1">
      <alignment horizontal="right" vertical="center"/>
    </xf>
    <xf numFmtId="166" fontId="15" fillId="0" borderId="0" xfId="1" applyNumberFormat="1" applyFont="1" applyAlignment="1">
      <alignment horizontal="center" vertical="center"/>
    </xf>
    <xf numFmtId="1" fontId="14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4" fillId="0" borderId="0" xfId="1" applyFont="1" applyAlignment="1">
      <alignment horizontal="center"/>
    </xf>
    <xf numFmtId="2" fontId="15" fillId="0" borderId="0" xfId="1" applyNumberFormat="1" applyFont="1" applyAlignment="1">
      <alignment horizontal="center" vertical="center"/>
    </xf>
    <xf numFmtId="0" fontId="16" fillId="0" borderId="0" xfId="1" applyFont="1"/>
    <xf numFmtId="0" fontId="13" fillId="0" borderId="0" xfId="1" applyFont="1" applyFill="1" applyBorder="1" applyAlignment="1">
      <alignment horizontal="center" vertical="center"/>
    </xf>
    <xf numFmtId="166" fontId="4" fillId="0" borderId="0" xfId="1" applyNumberFormat="1" applyFont="1" applyBorder="1" applyAlignment="1">
      <alignment horizontal="center" vertical="center"/>
    </xf>
    <xf numFmtId="0" fontId="4" fillId="0" borderId="0" xfId="1" applyFont="1" applyBorder="1"/>
    <xf numFmtId="0" fontId="9" fillId="0" borderId="1" xfId="1" applyFont="1" applyBorder="1" applyAlignment="1">
      <alignment horizontal="right" vertical="center"/>
    </xf>
    <xf numFmtId="1" fontId="12" fillId="0" borderId="2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vertical="center"/>
    </xf>
    <xf numFmtId="0" fontId="9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0" fontId="9" fillId="0" borderId="4" xfId="1" applyFont="1" applyBorder="1" applyAlignment="1">
      <alignment horizontal="right" vertical="center"/>
    </xf>
    <xf numFmtId="1" fontId="4" fillId="0" borderId="0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right" vertical="center"/>
    </xf>
    <xf numFmtId="2" fontId="4" fillId="0" borderId="7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vertical="center"/>
    </xf>
    <xf numFmtId="0" fontId="1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16" fillId="0" borderId="0" xfId="1" applyFont="1" applyBorder="1"/>
    <xf numFmtId="0" fontId="4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1" fontId="4" fillId="0" borderId="0" xfId="1" applyNumberFormat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17" fillId="0" borderId="0" xfId="1" applyFont="1"/>
    <xf numFmtId="0" fontId="2" fillId="0" borderId="0" xfId="1" applyFont="1" applyAlignment="1">
      <alignment horizontal="center"/>
    </xf>
    <xf numFmtId="0" fontId="18" fillId="0" borderId="0" xfId="1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0</xdr:row>
      <xdr:rowOff>38100</xdr:rowOff>
    </xdr:from>
    <xdr:to>
      <xdr:col>11</xdr:col>
      <xdr:colOff>314325</xdr:colOff>
      <xdr:row>13</xdr:row>
      <xdr:rowOff>12065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38100"/>
          <a:ext cx="3371850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381000</xdr:colOff>
      <xdr:row>15</xdr:row>
      <xdr:rowOff>106680</xdr:rowOff>
    </xdr:from>
    <xdr:to>
      <xdr:col>5</xdr:col>
      <xdr:colOff>685800</xdr:colOff>
      <xdr:row>19</xdr:row>
      <xdr:rowOff>91440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89760" y="3299460"/>
          <a:ext cx="2567940" cy="838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nl-NL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Enter Parameters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(in </a:t>
          </a:r>
          <a:r>
            <a:rPr lang="nl-NL" sz="1200" i="1" baseline="0">
              <a:solidFill>
                <a:srgbClr val="0070C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blue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and Variables (in </a:t>
          </a:r>
          <a:r>
            <a:rPr lang="en-GB" sz="1200" i="1">
              <a:solidFill>
                <a:srgbClr val="FF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red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To</a:t>
          </a:r>
          <a:r>
            <a:rPr lang="en-GB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optimize the truss: c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lick Solver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on the Data tab, then click Solve.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"/>
  <sheetViews>
    <sheetView tabSelected="1" topLeftCell="A7" zoomScaleNormal="100" zoomScaleSheetLayoutView="100" workbookViewId="0">
      <selection activeCell="A32" sqref="A32"/>
    </sheetView>
  </sheetViews>
  <sheetFormatPr defaultColWidth="9" defaultRowHeight="14.4" x14ac:dyDescent="0.3"/>
  <cols>
    <col min="1" max="12" width="9.8984375" style="1" customWidth="1"/>
    <col min="13" max="13" width="10.19921875" style="1" customWidth="1"/>
    <col min="14" max="15" width="9" style="1" customWidth="1"/>
    <col min="16" max="16384" width="9" style="1"/>
  </cols>
  <sheetData>
    <row r="1" spans="1:14" ht="16.8" x14ac:dyDescent="0.3">
      <c r="A1" s="57" t="s">
        <v>20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2"/>
    </row>
    <row r="2" spans="1:14" ht="15.6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2"/>
    </row>
    <row r="3" spans="1:14" ht="15.6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"/>
    </row>
    <row r="4" spans="1:14" ht="15.6" x14ac:dyDescent="0.3">
      <c r="A4" s="13"/>
      <c r="B4" s="14" t="s">
        <v>0</v>
      </c>
      <c r="C4" s="4"/>
      <c r="D4" s="4"/>
      <c r="E4" s="14" t="s">
        <v>1</v>
      </c>
      <c r="F4" s="4"/>
      <c r="G4" s="4"/>
      <c r="H4" s="13"/>
      <c r="I4" s="13"/>
      <c r="J4" s="15"/>
      <c r="K4" s="13"/>
      <c r="L4" s="13"/>
      <c r="M4" s="13"/>
      <c r="N4" s="2"/>
    </row>
    <row r="5" spans="1:14" ht="15.6" x14ac:dyDescent="0.3">
      <c r="A5" s="13"/>
      <c r="B5" s="4"/>
      <c r="C5" s="4"/>
      <c r="D5" s="4"/>
      <c r="E5" s="4"/>
      <c r="F5" s="4"/>
      <c r="G5" s="4"/>
      <c r="H5" s="13"/>
      <c r="I5" s="13"/>
      <c r="J5" s="13"/>
      <c r="K5" s="13"/>
      <c r="L5" s="13"/>
      <c r="M5" s="13"/>
      <c r="N5" s="2"/>
    </row>
    <row r="6" spans="1:14" ht="15.6" x14ac:dyDescent="0.3">
      <c r="A6" s="13"/>
      <c r="B6" s="16" t="s">
        <v>23</v>
      </c>
      <c r="C6" s="17">
        <v>5000</v>
      </c>
      <c r="D6" s="18" t="s">
        <v>2</v>
      </c>
      <c r="E6" s="16" t="s">
        <v>24</v>
      </c>
      <c r="F6" s="19">
        <v>1000</v>
      </c>
      <c r="G6" s="18" t="s">
        <v>13</v>
      </c>
      <c r="H6" s="13"/>
      <c r="I6" s="13"/>
      <c r="J6" s="13"/>
      <c r="K6" s="13"/>
      <c r="L6" s="13"/>
      <c r="M6" s="13"/>
      <c r="N6" s="2"/>
    </row>
    <row r="7" spans="1:14" ht="15.6" x14ac:dyDescent="0.3">
      <c r="A7" s="13"/>
      <c r="B7" s="16" t="s">
        <v>25</v>
      </c>
      <c r="C7" s="17">
        <v>2000</v>
      </c>
      <c r="D7" s="18" t="s">
        <v>13</v>
      </c>
      <c r="E7" s="16" t="s">
        <v>26</v>
      </c>
      <c r="F7" s="19">
        <v>1000</v>
      </c>
      <c r="G7" s="18" t="s">
        <v>13</v>
      </c>
      <c r="H7" s="13"/>
      <c r="I7" s="13"/>
      <c r="J7" s="13"/>
      <c r="K7" s="13"/>
      <c r="L7" s="13"/>
      <c r="M7" s="13"/>
      <c r="N7" s="2"/>
    </row>
    <row r="8" spans="1:14" ht="18.600000000000001" x14ac:dyDescent="0.3">
      <c r="A8" s="13"/>
      <c r="B8" s="5" t="s">
        <v>27</v>
      </c>
      <c r="C8" s="17">
        <v>400</v>
      </c>
      <c r="D8" s="18" t="s">
        <v>28</v>
      </c>
      <c r="E8" s="20" t="s">
        <v>29</v>
      </c>
      <c r="F8" s="21">
        <v>50</v>
      </c>
      <c r="G8" s="4" t="s">
        <v>14</v>
      </c>
      <c r="H8" s="13"/>
      <c r="I8" s="13"/>
      <c r="J8" s="13"/>
      <c r="K8" s="13"/>
      <c r="L8" s="13"/>
      <c r="M8" s="13"/>
      <c r="N8" s="2"/>
    </row>
    <row r="9" spans="1:14" ht="18.600000000000001" x14ac:dyDescent="0.3">
      <c r="A9" s="13"/>
      <c r="B9" s="6" t="s">
        <v>30</v>
      </c>
      <c r="C9" s="22">
        <v>300</v>
      </c>
      <c r="D9" s="18" t="s">
        <v>28</v>
      </c>
      <c r="E9" s="20" t="s">
        <v>31</v>
      </c>
      <c r="F9" s="21">
        <v>50</v>
      </c>
      <c r="G9" s="4" t="s">
        <v>14</v>
      </c>
      <c r="H9" s="13"/>
      <c r="I9" s="13"/>
      <c r="J9" s="13"/>
      <c r="K9" s="13"/>
      <c r="L9" s="13"/>
      <c r="M9" s="13"/>
      <c r="N9" s="2"/>
    </row>
    <row r="10" spans="1:14" ht="18" customHeight="1" x14ac:dyDescent="0.3">
      <c r="A10" s="13"/>
      <c r="B10" s="20" t="s">
        <v>10</v>
      </c>
      <c r="C10" s="23">
        <v>72000</v>
      </c>
      <c r="D10" s="18" t="s">
        <v>28</v>
      </c>
      <c r="E10" s="24" t="s">
        <v>32</v>
      </c>
      <c r="F10" s="21">
        <v>50</v>
      </c>
      <c r="G10" s="4" t="s">
        <v>13</v>
      </c>
      <c r="H10" s="13"/>
      <c r="I10" s="13"/>
      <c r="J10" s="13"/>
      <c r="K10" s="13"/>
      <c r="L10" s="13"/>
      <c r="M10" s="13"/>
      <c r="N10" s="2"/>
    </row>
    <row r="11" spans="1:14" ht="18.600000000000001" x14ac:dyDescent="0.4">
      <c r="A11" s="13"/>
      <c r="B11" s="12" t="s">
        <v>22</v>
      </c>
      <c r="C11" s="17">
        <v>27300</v>
      </c>
      <c r="D11" s="18" t="s">
        <v>33</v>
      </c>
      <c r="E11" s="20" t="s">
        <v>34</v>
      </c>
      <c r="F11" s="21">
        <v>50</v>
      </c>
      <c r="G11" s="4" t="s">
        <v>13</v>
      </c>
      <c r="H11" s="13"/>
      <c r="I11" s="13"/>
      <c r="J11" s="13"/>
      <c r="K11" s="13"/>
      <c r="L11" s="13"/>
      <c r="M11" s="13"/>
      <c r="N11" s="2"/>
    </row>
    <row r="12" spans="1:14" ht="18" x14ac:dyDescent="0.4">
      <c r="A12" s="13"/>
      <c r="B12" s="25" t="s">
        <v>35</v>
      </c>
      <c r="C12" s="26">
        <v>0.1</v>
      </c>
      <c r="D12" s="4" t="s">
        <v>13</v>
      </c>
      <c r="E12" s="20" t="s">
        <v>36</v>
      </c>
      <c r="F12" s="27">
        <v>1</v>
      </c>
      <c r="G12" s="4" t="s">
        <v>13</v>
      </c>
      <c r="H12" s="13"/>
      <c r="I12" s="13"/>
      <c r="J12" s="13"/>
      <c r="K12" s="13"/>
      <c r="L12" s="13"/>
      <c r="M12" s="13"/>
    </row>
    <row r="13" spans="1:14" ht="18" x14ac:dyDescent="0.4">
      <c r="A13" s="13"/>
      <c r="B13" s="25" t="s">
        <v>37</v>
      </c>
      <c r="C13" s="23">
        <v>0.1</v>
      </c>
      <c r="D13" s="4" t="s">
        <v>13</v>
      </c>
      <c r="E13" s="20" t="s">
        <v>38</v>
      </c>
      <c r="F13" s="27">
        <v>1</v>
      </c>
      <c r="G13" s="4" t="s">
        <v>13</v>
      </c>
      <c r="H13" s="13"/>
      <c r="I13" s="28"/>
      <c r="J13" s="13"/>
      <c r="K13" s="13"/>
      <c r="L13" s="13"/>
      <c r="M13" s="13"/>
      <c r="N13" s="2"/>
    </row>
    <row r="14" spans="1:14" ht="15.6" x14ac:dyDescent="0.3">
      <c r="A14" s="13"/>
      <c r="B14" s="20" t="s">
        <v>11</v>
      </c>
      <c r="C14" s="23">
        <v>0.60499999999999998</v>
      </c>
      <c r="D14" s="4"/>
      <c r="E14" s="13"/>
      <c r="F14" s="13"/>
      <c r="G14" s="13"/>
      <c r="H14" s="28"/>
      <c r="I14" s="29" t="s">
        <v>4</v>
      </c>
      <c r="J14" s="13"/>
      <c r="K14" s="13"/>
      <c r="L14" s="13"/>
      <c r="M14" s="13"/>
      <c r="N14" s="2"/>
    </row>
    <row r="15" spans="1:14" ht="15.6" x14ac:dyDescent="0.3">
      <c r="A15" s="13"/>
      <c r="B15" s="24"/>
      <c r="C15" s="30"/>
      <c r="D15" s="4"/>
      <c r="E15" s="31"/>
      <c r="F15" s="31"/>
      <c r="G15" s="13"/>
      <c r="H15" s="28"/>
      <c r="I15" s="28"/>
      <c r="J15" s="28"/>
      <c r="K15" s="28"/>
      <c r="L15" s="13"/>
      <c r="M15" s="13"/>
      <c r="N15" s="2"/>
    </row>
    <row r="16" spans="1:14" ht="18" customHeight="1" x14ac:dyDescent="0.3">
      <c r="A16" s="13"/>
      <c r="B16" s="24"/>
      <c r="C16" s="30"/>
      <c r="D16" s="4"/>
      <c r="E16" s="31"/>
      <c r="F16" s="31"/>
      <c r="G16" s="13"/>
      <c r="H16" s="28"/>
      <c r="I16" s="32" t="s">
        <v>6</v>
      </c>
      <c r="J16" s="33">
        <f xml:space="preserve"> (2*(E25*C25+E26*C26+E28*C28) + E27*C27)</f>
        <v>709957.36072188499</v>
      </c>
      <c r="K16" s="34" t="s">
        <v>39</v>
      </c>
      <c r="L16" s="13"/>
      <c r="M16" s="13"/>
      <c r="N16" s="3"/>
    </row>
    <row r="17" spans="1:14" ht="15.6" x14ac:dyDescent="0.3">
      <c r="A17" s="13"/>
      <c r="B17" s="20"/>
      <c r="C17" s="30"/>
      <c r="D17" s="4"/>
      <c r="E17" s="31"/>
      <c r="F17" s="31"/>
      <c r="G17" s="13"/>
      <c r="H17" s="28"/>
      <c r="I17" s="35" t="s">
        <v>7</v>
      </c>
      <c r="J17" s="30">
        <f xml:space="preserve"> ASIN(F7/C25)*180/PI()</f>
        <v>63.43494882292201</v>
      </c>
      <c r="K17" s="36" t="s">
        <v>8</v>
      </c>
      <c r="L17" s="13"/>
      <c r="M17" s="13"/>
      <c r="N17" s="2"/>
    </row>
    <row r="18" spans="1:14" ht="15.6" x14ac:dyDescent="0.3">
      <c r="A18" s="13"/>
      <c r="B18" s="20"/>
      <c r="C18" s="30"/>
      <c r="D18" s="4"/>
      <c r="E18" s="31"/>
      <c r="F18" s="31"/>
      <c r="G18" s="13"/>
      <c r="H18" s="28"/>
      <c r="I18" s="35" t="s">
        <v>9</v>
      </c>
      <c r="J18" s="30">
        <f xml:space="preserve"> ASIN(F7/C26)*180/PI()</f>
        <v>63.43494882292201</v>
      </c>
      <c r="K18" s="36" t="s">
        <v>8</v>
      </c>
      <c r="L18" s="13"/>
      <c r="M18" s="13"/>
      <c r="N18" s="2"/>
    </row>
    <row r="19" spans="1:14" ht="18" customHeight="1" x14ac:dyDescent="0.3">
      <c r="A19" s="13"/>
      <c r="B19" s="37"/>
      <c r="C19" s="38"/>
      <c r="D19" s="4"/>
      <c r="E19" s="13"/>
      <c r="F19" s="13"/>
      <c r="G19" s="13"/>
      <c r="H19" s="28"/>
      <c r="I19" s="39" t="s">
        <v>40</v>
      </c>
      <c r="J19" s="40">
        <f xml:space="preserve"> C6/(C11*J16)*1000^3</f>
        <v>257.97349711813109</v>
      </c>
      <c r="K19" s="36"/>
      <c r="L19" s="13"/>
      <c r="M19" s="13"/>
      <c r="N19" s="2"/>
    </row>
    <row r="20" spans="1:14" ht="15.6" x14ac:dyDescent="0.3">
      <c r="A20" s="13"/>
      <c r="B20" s="13"/>
      <c r="C20" s="13"/>
      <c r="D20" s="13"/>
      <c r="E20" s="13"/>
      <c r="F20" s="13"/>
      <c r="G20" s="13"/>
      <c r="H20" s="28"/>
      <c r="I20" s="41" t="s">
        <v>12</v>
      </c>
      <c r="J20" s="42">
        <f xml:space="preserve"> ((D25^2*C25/E25 + D26^2*C26/E26 + D28^2*C28/E28)*2 + D27^2*C27/E27)/(C6*C10)</f>
        <v>1.5721358906932064</v>
      </c>
      <c r="K20" s="43" t="s">
        <v>13</v>
      </c>
      <c r="L20" s="13"/>
      <c r="M20" s="13"/>
      <c r="N20" s="2"/>
    </row>
    <row r="21" spans="1:14" ht="15.6" x14ac:dyDescent="0.3">
      <c r="A21" s="13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13"/>
      <c r="N21" s="2"/>
    </row>
    <row r="22" spans="1:14" ht="15.6" x14ac:dyDescent="0.3">
      <c r="A22" s="13"/>
      <c r="B22" s="44" t="s">
        <v>3</v>
      </c>
      <c r="C22" s="13"/>
      <c r="D22" s="13"/>
      <c r="E22" s="13"/>
      <c r="F22" s="13"/>
      <c r="G22" s="45"/>
      <c r="H22" s="31" t="s">
        <v>21</v>
      </c>
      <c r="I22" s="13"/>
      <c r="J22" s="13"/>
      <c r="K22" s="13"/>
      <c r="L22" s="28"/>
      <c r="M22" s="13"/>
      <c r="N22" s="2"/>
    </row>
    <row r="23" spans="1:14" ht="15.6" x14ac:dyDescent="0.3">
      <c r="A23" s="13"/>
      <c r="B23" s="13"/>
      <c r="C23" s="13"/>
      <c r="D23" s="13"/>
      <c r="E23" s="13"/>
      <c r="F23" s="46"/>
      <c r="G23" s="45"/>
      <c r="I23" s="47"/>
      <c r="J23" s="31"/>
      <c r="K23" s="31"/>
      <c r="L23" s="28"/>
      <c r="M23" s="13"/>
      <c r="N23" s="2"/>
    </row>
    <row r="24" spans="1:14" ht="18" x14ac:dyDescent="0.4">
      <c r="A24" s="13"/>
      <c r="B24" s="48" t="s">
        <v>5</v>
      </c>
      <c r="C24" s="49" t="s">
        <v>16</v>
      </c>
      <c r="D24" s="49" t="s">
        <v>17</v>
      </c>
      <c r="E24" s="49" t="s">
        <v>18</v>
      </c>
      <c r="F24" s="50" t="s">
        <v>15</v>
      </c>
      <c r="G24" s="45" t="s">
        <v>19</v>
      </c>
      <c r="H24" s="51" t="s">
        <v>41</v>
      </c>
      <c r="I24" s="7" t="s">
        <v>42</v>
      </c>
      <c r="J24" s="7" t="s">
        <v>43</v>
      </c>
      <c r="K24" s="7" t="s">
        <v>44</v>
      </c>
      <c r="L24" s="28"/>
      <c r="M24" s="13"/>
      <c r="N24" s="2"/>
    </row>
    <row r="25" spans="1:14" ht="15.6" x14ac:dyDescent="0.3">
      <c r="A25" s="13"/>
      <c r="B25" s="52">
        <v>1</v>
      </c>
      <c r="C25" s="30">
        <f xml:space="preserve"> SQRT(F7^2 + (C7-F6)^2/4)</f>
        <v>1118.0339887498949</v>
      </c>
      <c r="D25" s="40">
        <f xml:space="preserve"> - C6*C25/(2*F7)</f>
        <v>-2795.0849718747372</v>
      </c>
      <c r="E25" s="30">
        <f xml:space="preserve"> PI()*(F10-F12)*F12</f>
        <v>153.93804002589985</v>
      </c>
      <c r="F25" s="40">
        <f xml:space="preserve"> PI()*(F10^4 - (F10-2*F12)^4) / 64</f>
        <v>46219.896517776433</v>
      </c>
      <c r="G25" s="38">
        <f xml:space="preserve"> D25/E25</f>
        <v>-18.15720774023411</v>
      </c>
      <c r="H25" s="40">
        <f xml:space="preserve"> (-1)*PI()^2*C10*F25 / C25^2</f>
        <v>-26275.512619569079</v>
      </c>
      <c r="I25" s="40">
        <f xml:space="preserve"> (-1)*C14*C10*F12 / ((F10-F12) /2) * E25</f>
        <v>-273695.55198074278</v>
      </c>
      <c r="J25" s="40">
        <f xml:space="preserve"> (- C9)*E25</f>
        <v>-46181.412007769955</v>
      </c>
      <c r="K25" s="52"/>
      <c r="L25" s="28"/>
      <c r="M25" s="31"/>
      <c r="N25" s="2"/>
    </row>
    <row r="26" spans="1:14" ht="15.6" x14ac:dyDescent="0.3">
      <c r="A26" s="13"/>
      <c r="B26" s="52">
        <v>2</v>
      </c>
      <c r="C26" s="30">
        <f xml:space="preserve"> SQRT(F7^2 + F6^2/4)</f>
        <v>1118.0339887498949</v>
      </c>
      <c r="D26" s="40">
        <f xml:space="preserve"> C6*C26/(2*F7)</f>
        <v>2795.0849718747372</v>
      </c>
      <c r="E26" s="30">
        <f xml:space="preserve"> F8</f>
        <v>50</v>
      </c>
      <c r="F26" s="53"/>
      <c r="G26" s="38">
        <f xml:space="preserve"> D26/E26</f>
        <v>55.901699437494742</v>
      </c>
      <c r="H26" s="40"/>
      <c r="I26" s="40"/>
      <c r="J26" s="40"/>
      <c r="K26" s="40">
        <f xml:space="preserve"> C8*E26</f>
        <v>20000</v>
      </c>
      <c r="L26" s="28"/>
      <c r="M26" s="28"/>
    </row>
    <row r="27" spans="1:14" ht="15.6" x14ac:dyDescent="0.3">
      <c r="A27" s="13"/>
      <c r="B27" s="52">
        <v>3</v>
      </c>
      <c r="C27" s="30">
        <f xml:space="preserve"> F6</f>
        <v>1000</v>
      </c>
      <c r="D27" s="40">
        <f xml:space="preserve"> - C6*C7/(4*F7)</f>
        <v>-2500</v>
      </c>
      <c r="E27" s="30">
        <f xml:space="preserve"> PI()*(F11-F13)*F13</f>
        <v>153.93804002589985</v>
      </c>
      <c r="F27" s="54">
        <f xml:space="preserve"> PI()*(F11^4 - (F11-2*F13)^4) / 64</f>
        <v>46219.896517776433</v>
      </c>
      <c r="G27" s="38">
        <f xml:space="preserve"> D27/E27</f>
        <v>-16.240300315499525</v>
      </c>
      <c r="H27" s="40">
        <f xml:space="preserve"> IF(F6 &lt; 0.01*C7, (-1)*PI()^2*C10*F27 / (0.0001*C7^2), (-1)*PI()^2*C10*F27 / C27^2)</f>
        <v>-32844.390774461346</v>
      </c>
      <c r="I27" s="40">
        <f xml:space="preserve"> (-1)*C14*C10*F13 / ((F11-F13)/2) * E27</f>
        <v>-273695.55198074278</v>
      </c>
      <c r="J27" s="40">
        <f xml:space="preserve"> (- C9)*E27</f>
        <v>-46181.412007769955</v>
      </c>
      <c r="K27" s="52"/>
      <c r="L27" s="28"/>
      <c r="M27" s="28"/>
    </row>
    <row r="28" spans="1:14" ht="15.6" x14ac:dyDescent="0.3">
      <c r="A28" s="13"/>
      <c r="B28" s="52">
        <v>4</v>
      </c>
      <c r="C28" s="30">
        <f xml:space="preserve"> C7/2</f>
        <v>1000</v>
      </c>
      <c r="D28" s="40">
        <f xml:space="preserve"> C6*(C7-F6)/(4*F7)</f>
        <v>1250</v>
      </c>
      <c r="E28" s="30">
        <f xml:space="preserve"> F9</f>
        <v>50</v>
      </c>
      <c r="F28" s="53"/>
      <c r="G28" s="38">
        <f xml:space="preserve"> D28/E28</f>
        <v>25</v>
      </c>
      <c r="H28" s="40"/>
      <c r="I28" s="52"/>
      <c r="J28" s="52"/>
      <c r="K28" s="40">
        <f xml:space="preserve"> C8*E28</f>
        <v>20000</v>
      </c>
      <c r="L28" s="28"/>
      <c r="M28" s="28"/>
    </row>
    <row r="29" spans="1:14" ht="18.600000000000001" x14ac:dyDescent="0.3">
      <c r="A29" s="28"/>
      <c r="B29" s="4"/>
      <c r="C29" s="53" t="s">
        <v>13</v>
      </c>
      <c r="D29" s="53" t="s">
        <v>2</v>
      </c>
      <c r="E29" s="53" t="s">
        <v>14</v>
      </c>
      <c r="F29" s="53" t="s">
        <v>45</v>
      </c>
      <c r="G29" s="52" t="s">
        <v>28</v>
      </c>
      <c r="H29" s="52" t="s">
        <v>2</v>
      </c>
      <c r="I29" s="52" t="s">
        <v>2</v>
      </c>
      <c r="J29" s="52" t="s">
        <v>2</v>
      </c>
      <c r="K29" s="52" t="s">
        <v>2</v>
      </c>
      <c r="L29" s="28"/>
      <c r="M29" s="28"/>
    </row>
    <row r="30" spans="1:14" ht="15.6" x14ac:dyDescent="0.3">
      <c r="B30" s="25"/>
      <c r="C30" s="46"/>
      <c r="D30" s="13"/>
      <c r="E30" s="13"/>
      <c r="F30" s="13"/>
      <c r="G30" s="13"/>
      <c r="H30" s="13"/>
      <c r="I30" s="13"/>
      <c r="J30" s="13"/>
      <c r="K30" s="13"/>
      <c r="L30" s="13"/>
      <c r="M30" s="28"/>
    </row>
    <row r="31" spans="1:14" ht="15.6" x14ac:dyDescent="0.3">
      <c r="A31" s="45"/>
      <c r="B31" s="56"/>
      <c r="C31" s="25"/>
      <c r="D31" s="55"/>
      <c r="K31" s="13"/>
      <c r="L31" s="13"/>
      <c r="M31" s="28"/>
    </row>
    <row r="32" spans="1:14" ht="15.6" x14ac:dyDescent="0.3">
      <c r="A32" s="59" t="s">
        <v>46</v>
      </c>
      <c r="B32" s="8"/>
      <c r="C32" s="25"/>
      <c r="D32" s="45"/>
      <c r="E32" s="13"/>
      <c r="J32" s="13"/>
      <c r="K32" s="13"/>
      <c r="L32" s="13"/>
      <c r="M32" s="28"/>
    </row>
    <row r="33" spans="1:12" ht="15.6" x14ac:dyDescent="0.3">
      <c r="B33" s="8"/>
      <c r="C33" s="25"/>
      <c r="D33" s="58"/>
      <c r="G33" s="10"/>
      <c r="I33" s="2"/>
      <c r="J33" s="2"/>
      <c r="K33" s="2"/>
      <c r="L33" s="2"/>
    </row>
    <row r="34" spans="1:12" x14ac:dyDescent="0.3">
      <c r="E34" s="10"/>
      <c r="F34" s="10"/>
      <c r="G34" s="10"/>
      <c r="H34" s="2"/>
      <c r="I34" s="2"/>
      <c r="J34" s="2"/>
      <c r="K34" s="2"/>
      <c r="L34" s="2"/>
    </row>
    <row r="35" spans="1:12" x14ac:dyDescent="0.3">
      <c r="A35" s="2"/>
      <c r="B35" s="8"/>
      <c r="C35" s="9"/>
      <c r="D35" s="10"/>
      <c r="E35" s="10"/>
      <c r="F35" s="10"/>
      <c r="G35" s="10"/>
      <c r="H35" s="2"/>
      <c r="I35" s="2"/>
      <c r="J35" s="2"/>
      <c r="K35" s="2"/>
      <c r="L35" s="2"/>
    </row>
    <row r="36" spans="1:12" x14ac:dyDescent="0.3">
      <c r="A36" s="2"/>
      <c r="B36" s="8"/>
      <c r="C36" s="9"/>
      <c r="D36" s="10"/>
      <c r="E36" s="10"/>
      <c r="F36" s="10"/>
      <c r="G36" s="10"/>
      <c r="H36" s="2"/>
      <c r="I36" s="2"/>
      <c r="J36" s="2"/>
      <c r="K36" s="2"/>
      <c r="L36" s="2"/>
    </row>
    <row r="37" spans="1:12" x14ac:dyDescent="0.3">
      <c r="A37" s="2"/>
      <c r="B37" s="10"/>
      <c r="C37" s="11"/>
      <c r="D37" s="11"/>
      <c r="E37" s="11"/>
      <c r="F37" s="11"/>
      <c r="G37" s="11"/>
      <c r="I37" s="2"/>
      <c r="J37" s="2"/>
      <c r="K37" s="2"/>
      <c r="L37" s="2"/>
    </row>
    <row r="38" spans="1:12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</sheetData>
  <pageMargins left="0.70866141732283472" right="0.70866141732283472" top="0.74803149606299213" bottom="0.74803149606299213" header="0.31496062992125984" footer="0.31496062992125984"/>
  <pageSetup paperSize="9" scale="95" fitToWidth="0" fitToHeight="2" orientation="landscape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Rothwell - LR</dc:creator>
  <cp:lastModifiedBy>alro</cp:lastModifiedBy>
  <cp:lastPrinted>2017-01-24T11:32:43Z</cp:lastPrinted>
  <dcterms:created xsi:type="dcterms:W3CDTF">2014-01-28T12:39:08Z</dcterms:created>
  <dcterms:modified xsi:type="dcterms:W3CDTF">2017-02-08T12:39:33Z</dcterms:modified>
</cp:coreProperties>
</file>